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ContentType="image/png" Extension="png"/>
</Types>
</file>

<file path=_rels/.rels><?xml version="1.0" encoding="UTF-8"?><Relationships xmlns="http://schemas.openxmlformats.org/package/2006/relationships"><Relationship Target="xl/workbook.xml" Type="http://schemas.openxmlformats.org/officeDocument/2006/relationships/officeDocument" Id="rId5"/><Relationship Target="docProps/core.xml" Type="http://schemas.openxmlformats.org/package/2006/relationships/metadata/core-properties" Id="rId6"/><Relationship Target="docProps/app.xml" Type="http://schemas.openxmlformats.org/officeDocument/2006/relationships/extended-properties" Id="rId7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sheets>
    <sheet sheetId="1" name="Orçamento Sintético" r:id="rId1"/>
  </sheets>
</workbook>
</file>

<file path=xl/styles.xml><?xml version="1.0" encoding="utf-8"?>
<styleSheet xmlns="http://schemas.openxmlformats.org/spreadsheetml/2006/main">
  <numFmts count="27">
    <numFmt formatCode="yyyy/mm/dd" numFmtId="100"/>
    <numFmt formatCode="yyyy/mm/dd hh:mm:ss" numFmtId="101"/>
    <numFmt formatCode="#,##0.00" numFmtId="102"/>
    <numFmt formatCode="#,##0.00 %" numFmtId="103"/>
    <numFmt formatCode="#,##0.00" numFmtId="104"/>
    <numFmt formatCode="#,##0.00 %" numFmtId="105"/>
    <numFmt formatCode="#,##0.0000" numFmtId="106"/>
    <numFmt formatCode="#,##0.0000000" numFmtId="107"/>
    <numFmt formatCode="#,##0.00" numFmtId="108"/>
    <numFmt formatCode="#,##0.00 %" numFmtId="109"/>
    <numFmt formatCode="#,##0.0000" numFmtId="110"/>
    <numFmt formatCode="#,##0.0000000" numFmtId="111"/>
    <numFmt formatCode="#,##0.00" numFmtId="112"/>
    <numFmt formatCode="#,##0.00 %" numFmtId="113"/>
    <numFmt formatCode="#,##0.0000" numFmtId="114"/>
    <numFmt formatCode="#,##0.0000000" numFmtId="115"/>
    <numFmt formatCode="#,##0.00" numFmtId="116"/>
    <numFmt formatCode="#,##0.00 %" numFmtId="117"/>
    <numFmt formatCode="#,##0.0000" numFmtId="118"/>
    <numFmt formatCode="#,##0.0000000" numFmtId="119"/>
    <numFmt formatCode="#,##0.00" numFmtId="120"/>
    <numFmt formatCode="#,##0.0000" numFmtId="121"/>
    <numFmt formatCode="#,##0.00" numFmtId="122"/>
    <numFmt formatCode="#,##0.0000" numFmtId="123"/>
    <numFmt formatCode="#,##0.0000000" numFmtId="124"/>
    <numFmt formatCode="#,##0.00 %" numFmtId="125"/>
    <numFmt formatCode="#,##0.00" numFmtId="126"/>
  </numFmts>
  <fonts count="75">
    <font>
      <name val="Arial"/>
      <sz val="11"/>
      <family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0"/>
      <color rgb="FF000000"/>
    </font>
    <font>
      <name val="Arial"/>
      <sz val="10"/>
      <family val="1"/>
      <b val="0"/>
      <color rgb="FF000000"/>
    </font>
    <font>
      <name val="Arial"/>
      <sz val="10"/>
      <family val="1"/>
      <b val="0"/>
      <color rgb="FF000000"/>
    </font>
    <font>
      <name val="Arial"/>
      <sz val="10"/>
      <family val="1"/>
      <b val="0"/>
      <color rgb="FF000000"/>
    </font>
    <font>
      <name val="Arial"/>
      <sz val="10"/>
      <family val="1"/>
      <b val="0"/>
      <color rgb="FF000000"/>
    </font>
    <font>
      <name val="Arial"/>
      <sz val="10"/>
      <family val="1"/>
      <b val="0"/>
      <color rgb="FF000000"/>
    </font>
    <font>
      <name val="Arial"/>
      <sz val="10"/>
      <family val="1"/>
      <b val="0"/>
      <color rgb="FF000000"/>
    </font>
    <font>
      <name val="Arial"/>
      <sz val="10"/>
      <family val="1"/>
      <b val="0"/>
      <color rgb="FF000000"/>
    </font>
    <font>
      <name val="Arial"/>
      <sz val="10"/>
      <family val="1"/>
      <b val="0"/>
      <color rgb="FF000000"/>
    </font>
    <font>
      <name val="Arial"/>
      <sz val="10"/>
      <family val="1"/>
      <b val="0"/>
      <color rgb="FF000000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b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b val="0"/>
      <color rgb="FF000000"/>
    </font>
    <font>
      <name val="Arial"/>
      <sz val="10"/>
      <family val="1"/>
      <b val="0"/>
      <color rgb="FF000000"/>
    </font>
    <font>
      <name val="Arial"/>
      <sz val="10"/>
      <family val="1"/>
      <b val="0"/>
      <color rgb="FF000000"/>
    </font>
    <font>
      <name val="Arial"/>
      <sz val="10"/>
      <family val="1"/>
      <b val="0"/>
      <color rgb="FF000000"/>
    </font>
    <font>
      <name val="Arial"/>
      <sz val="10"/>
      <family val="1"/>
      <b val="0"/>
      <color rgb="FF000000"/>
    </font>
    <font>
      <name val="Arial"/>
      <sz val="10"/>
      <family val="1"/>
      <b val="0"/>
      <color rgb="FF000000"/>
    </font>
    <font>
      <name val="Arial"/>
      <sz val="10"/>
      <family val="1"/>
      <b val="0"/>
      <color rgb="FF000000"/>
    </font>
    <font>
      <name val="Arial"/>
      <sz val="10"/>
      <family val="1"/>
      <b val="1"/>
      <color rgb="FF000000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</font>
  </fonts>
  <fills count="7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F3FCFF"/>
        <bgColor rgb="FFF3FCFF"/>
      </patternFill>
    </fill>
    <fill>
      <patternFill patternType="solid">
        <fgColor rgb="FFF3FCFF"/>
        <bgColor rgb="FFF3FCFF"/>
      </patternFill>
    </fill>
    <fill>
      <patternFill patternType="solid">
        <fgColor rgb="FFF3FCFF"/>
        <bgColor rgb="FFF3FCFF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F8FFF4"/>
        <bgColor rgb="FFF8FFF4"/>
      </patternFill>
    </fill>
    <fill>
      <patternFill patternType="solid">
        <fgColor rgb="FFF8FFF4"/>
        <bgColor rgb="FFF8FFF4"/>
      </patternFill>
    </fill>
    <fill>
      <patternFill patternType="solid">
        <fgColor rgb="FFF8FFF4"/>
        <bgColor rgb="FFF8FFF4"/>
      </patternFill>
    </fill>
    <fill>
      <patternFill patternType="solid">
        <fgColor rgb="FFD6D6D6"/>
        <bgColor rgb="FFD6D6D6"/>
      </patternFill>
    </fill>
    <fill>
      <patternFill patternType="solid">
        <fgColor rgb="FFD6D6D6"/>
        <bgColor rgb="FFD6D6D6"/>
      </patternFill>
    </fill>
    <fill>
      <patternFill patternType="solid">
        <fgColor rgb="FFD6D6D6"/>
        <bgColor rgb="FFD6D6D6"/>
      </patternFill>
    </fill>
    <fill>
      <patternFill patternType="solid">
        <fgColor rgb="FFD6D6D6"/>
        <bgColor rgb="FFD6D6D6"/>
      </patternFill>
    </fill>
    <fill>
      <patternFill patternType="solid">
        <fgColor rgb="FFD6D6D6"/>
        <bgColor rgb="FFD6D6D6"/>
      </patternFill>
    </fill>
    <fill>
      <patternFill patternType="solid">
        <fgColor rgb="FFD6D6D6"/>
        <bgColor rgb="FFD6D6D6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  <fill>
      <patternFill patternType="solid">
        <fgColor rgb="FFEFEFEF"/>
        <bgColor rgb="FFEFEFEF"/>
      </patternFill>
    </fill>
    <fill>
      <patternFill patternType="solid">
        <fgColor rgb="FFEFEFEF"/>
        <bgColor rgb="FFEFEFEF"/>
      </patternFill>
    </fill>
    <fill>
      <patternFill patternType="solid">
        <fgColor rgb="FFEFEFEF"/>
        <bgColor rgb="FFEFEFEF"/>
      </patternFill>
    </fill>
    <fill>
      <patternFill patternType="solid">
        <fgColor rgb="FFEFEFEF"/>
        <bgColor rgb="FFEFEFEF"/>
      </patternFill>
    </fill>
    <fill>
      <patternFill patternType="solid">
        <fgColor rgb="FFEFEFEF"/>
        <bgColor rgb="FFEFEFEF"/>
      </patternFill>
    </fill>
    <fill>
      <patternFill patternType="solid">
        <fgColor rgb="FFEFEFEF"/>
        <bgColor rgb="FFEFEFEF"/>
      </patternFill>
    </fill>
    <fill>
      <patternFill patternType="solid">
        <fgColor rgb="FFEFEFEF"/>
        <bgColor rgb="FFEFEFE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7F3DF"/>
        <bgColor rgb="FFF7F3DF"/>
      </patternFill>
    </fill>
    <fill>
      <patternFill patternType="solid">
        <fgColor rgb="FFFFFDF3"/>
        <bgColor rgb="FFFFFDF3"/>
      </patternFill>
    </fill>
    <fill>
      <patternFill patternType="solid">
        <fgColor rgb="FFFFFDF3"/>
        <bgColor rgb="FFFFFDF3"/>
      </patternFill>
    </fill>
    <fill>
      <patternFill patternType="solid">
        <fgColor rgb="FFFFFDF3"/>
        <bgColor rgb="FFFFFDF3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  <fill>
      <patternFill patternType="solid">
        <fgColor rgb="FFFFFFFF"/>
        <bgColor rgb="FFFFFFFF"/>
      </patternFill>
    </fill>
  </fills>
  <borders count="6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top style="thick">
        <color rgb="FF000000"/>
      </top>
    </border>
    <border>
      <top style="thick">
        <color rgb="FF000000"/>
      </top>
    </border>
    <border>
      <top style="thick">
        <color rgb="FF000000"/>
      </top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bottom style="thick">
        <color rgb="FFFF5500"/>
      </bottom>
    </border>
    <border>
      <bottom style="thick">
        <color rgb="FF0092F6"/>
      </bottom>
    </border>
    <border>
      <bottom style="thick">
        <color rgb="FFFF5500"/>
      </bottom>
    </border>
    <border>
      <bottom style="thick">
        <color rgb="FFFF5500"/>
      </bottom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/>
    <xf numFmtId="14" fontId="0" fillId="0" borderId="0" xfId="0" applyNumberFormat="1"/>
    <xf numFmtId="0" fontId="1" fillId="2" borderId="0" applyNumberFormat="0" applyFont="1" applyFill="1" applyBorder="0" applyAlignment="1" applyProtection="0">
      <alignment horizontal="left" vertical="top" wrapText="1"/>
    </xf>
    <xf numFmtId="0" fontId="2" fillId="3" borderId="0" applyNumberFormat="0" applyFont="1" applyFill="1" applyBorder="0" applyAlignment="1" applyProtection="0">
      <alignment horizontal="center" vertical="bottom" wrapText="1"/>
    </xf>
    <xf numFmtId="0" fontId="3" fillId="4" borderId="2" applyNumberFormat="0" applyFont="1" applyFill="1" applyBorder="1" applyAlignment="1" applyProtection="0">
      <alignment horizontal="left" vertical="top" wrapText="1"/>
    </xf>
    <xf numFmtId="0" fontId="4" fillId="5" borderId="3" applyNumberFormat="0" applyFont="1" applyFill="1" applyBorder="1" applyAlignment="1" applyProtection="0">
      <alignment horizontal="center" vertical="top" wrapText="1"/>
    </xf>
    <xf numFmtId="0" fontId="5" fillId="6" borderId="4" applyNumberFormat="0" applyFont="1" applyFill="1" applyBorder="1" applyAlignment="1" applyProtection="0">
      <alignment horizontal="center" vertical="center" wrapText="1"/>
    </xf>
    <xf numFmtId="0" fontId="6" fillId="7" borderId="5" applyNumberFormat="0" applyFont="1" applyFill="1" applyBorder="1" applyAlignment="1" applyProtection="0">
      <alignment horizontal="right" vertical="top" wrapText="1"/>
    </xf>
    <xf numFmtId="0" fontId="7" fillId="8" borderId="6" applyNumberFormat="0" applyFont="1" applyFill="1" applyBorder="1" applyAlignment="1" applyProtection="0">
      <alignment horizontal="left" vertical="top" wrapText="1"/>
    </xf>
    <xf numFmtId="0" fontId="8" fillId="9" borderId="7" applyNumberFormat="0" applyFont="1" applyFill="1" applyBorder="1" applyAlignment="1" applyProtection="0">
      <alignment horizontal="center" vertical="top" wrapText="1"/>
    </xf>
    <xf numFmtId="0" fontId="9" fillId="10" borderId="8" applyNumberFormat="0" applyFont="1" applyFill="1" applyBorder="1" applyAlignment="1" applyProtection="0">
      <alignment horizontal="right" vertical="top" wrapText="1"/>
    </xf>
    <xf numFmtId="102" fontId="10" fillId="11" borderId="9" applyNumberFormat="1" applyFont="1" applyFill="1" applyBorder="1" applyAlignment="1" applyProtection="0">
      <alignment horizontal="right" vertical="top" wrapText="1"/>
    </xf>
    <xf numFmtId="103" fontId="11" fillId="12" borderId="10" applyNumberFormat="1" applyFont="1" applyFill="1" applyBorder="1" applyAlignment="1" applyProtection="0">
      <alignment horizontal="right" vertical="top" wrapText="1"/>
    </xf>
    <xf numFmtId="0" fontId="12" fillId="13" borderId="11" applyNumberFormat="0" applyFont="1" applyFill="1" applyBorder="1" applyAlignment="1" applyProtection="0">
      <alignment horizontal="left" vertical="top" wrapText="1"/>
    </xf>
    <xf numFmtId="0" fontId="13" fillId="14" borderId="12" applyNumberFormat="0" applyFont="1" applyFill="1" applyBorder="1" applyAlignment="1" applyProtection="0">
      <alignment horizontal="center" vertical="top" wrapText="1"/>
    </xf>
    <xf numFmtId="0" fontId="14" fillId="15" borderId="13" applyNumberFormat="0" applyFont="1" applyFill="1" applyBorder="1" applyAlignment="1" applyProtection="0">
      <alignment horizontal="right" vertical="top" wrapText="1"/>
    </xf>
    <xf numFmtId="0" fontId="15" fillId="16" borderId="14" applyNumberFormat="0" applyFont="1" applyFill="1" applyBorder="1" applyAlignment="1" applyProtection="0">
      <alignment horizontal="left" vertical="top" wrapText="1"/>
    </xf>
    <xf numFmtId="0" fontId="16" fillId="17" borderId="15" applyNumberFormat="0" applyFont="1" applyFill="1" applyBorder="1" applyAlignment="1" applyProtection="0">
      <alignment horizontal="center" vertical="top" wrapText="1"/>
    </xf>
    <xf numFmtId="0" fontId="17" fillId="18" borderId="16" applyNumberFormat="0" applyFont="1" applyFill="1" applyBorder="1" applyAlignment="1" applyProtection="0">
      <alignment horizontal="right" vertical="top" wrapText="1"/>
    </xf>
    <xf numFmtId="104" fontId="18" fillId="19" borderId="17" applyNumberFormat="1" applyFont="1" applyFill="1" applyBorder="1" applyAlignment="1" applyProtection="0">
      <alignment horizontal="right" vertical="top" wrapText="1"/>
    </xf>
    <xf numFmtId="105" fontId="19" fillId="20" borderId="18" applyNumberFormat="1" applyFont="1" applyFill="1" applyBorder="1" applyAlignment="1" applyProtection="0">
      <alignment horizontal="right" vertical="top" wrapText="1"/>
    </xf>
    <xf numFmtId="106" fontId="20" fillId="21" borderId="19" applyNumberFormat="1" applyFont="1" applyFill="1" applyBorder="1" applyAlignment="1" applyProtection="0">
      <alignment horizontal="right" vertical="top" wrapText="1"/>
    </xf>
    <xf numFmtId="107" fontId="21" fillId="22" borderId="20" applyNumberFormat="1" applyFont="1" applyFill="1" applyBorder="1" applyAlignment="1" applyProtection="0">
      <alignment horizontal="right" vertical="top" wrapText="1"/>
    </xf>
    <xf numFmtId="0" fontId="22" fillId="23" borderId="21" applyNumberFormat="0" applyFont="1" applyFill="1" applyBorder="1" applyAlignment="1" applyProtection="0">
      <alignment horizontal="left" vertical="top" wrapText="1"/>
    </xf>
    <xf numFmtId="0" fontId="23" fillId="24" borderId="22" applyNumberFormat="0" applyFont="1" applyFill="1" applyBorder="1" applyAlignment="1" applyProtection="0">
      <alignment horizontal="center" vertical="top" wrapText="1"/>
    </xf>
    <xf numFmtId="0" fontId="24" fillId="25" borderId="23" applyNumberFormat="0" applyFont="1" applyFill="1" applyBorder="1" applyAlignment="1" applyProtection="0">
      <alignment horizontal="right" vertical="top" wrapText="1"/>
    </xf>
    <xf numFmtId="0" fontId="25" fillId="26" borderId="24" applyNumberFormat="0" applyFont="1" applyFill="1" applyBorder="1" applyAlignment="1" applyProtection="0">
      <alignment horizontal="left" vertical="top" wrapText="1"/>
    </xf>
    <xf numFmtId="0" fontId="26" fillId="27" borderId="25" applyNumberFormat="0" applyFont="1" applyFill="1" applyBorder="1" applyAlignment="1" applyProtection="0">
      <alignment horizontal="center" vertical="top" wrapText="1"/>
    </xf>
    <xf numFmtId="0" fontId="27" fillId="28" borderId="26" applyNumberFormat="0" applyFont="1" applyFill="1" applyBorder="1" applyAlignment="1" applyProtection="0">
      <alignment horizontal="right" vertical="top" wrapText="1"/>
    </xf>
    <xf numFmtId="0" fontId="28" fillId="29" borderId="27" applyNumberFormat="0" applyFont="1" applyFill="1" applyBorder="1" applyAlignment="1" applyProtection="0">
      <alignment horizontal="left" vertical="top" wrapText="1"/>
    </xf>
    <xf numFmtId="0" fontId="29" fillId="30" borderId="28" applyNumberFormat="0" applyFont="1" applyFill="1" applyBorder="1" applyAlignment="1" applyProtection="0">
      <alignment horizontal="center" vertical="top" wrapText="1"/>
    </xf>
    <xf numFmtId="0" fontId="30" fillId="31" borderId="29" applyNumberFormat="0" applyFont="1" applyFill="1" applyBorder="1" applyAlignment="1" applyProtection="0">
      <alignment horizontal="right" vertical="top" wrapText="1"/>
    </xf>
    <xf numFmtId="108" fontId="31" fillId="32" borderId="30" applyNumberFormat="1" applyFont="1" applyFill="1" applyBorder="1" applyAlignment="1" applyProtection="0">
      <alignment horizontal="right" vertical="top" wrapText="1"/>
    </xf>
    <xf numFmtId="109" fontId="32" fillId="33" borderId="31" applyNumberFormat="1" applyFont="1" applyFill="1" applyBorder="1" applyAlignment="1" applyProtection="0">
      <alignment horizontal="right" vertical="top" wrapText="1"/>
    </xf>
    <xf numFmtId="110" fontId="33" fillId="34" borderId="32" applyNumberFormat="1" applyFont="1" applyFill="1" applyBorder="1" applyAlignment="1" applyProtection="0">
      <alignment horizontal="right" vertical="top" wrapText="1"/>
    </xf>
    <xf numFmtId="111" fontId="34" fillId="35" borderId="33" applyNumberFormat="1" applyFont="1" applyFill="1" applyBorder="1" applyAlignment="1" applyProtection="0">
      <alignment horizontal="right" vertical="top" wrapText="1"/>
    </xf>
    <xf numFmtId="0" fontId="35" fillId="36" borderId="34" applyNumberFormat="0" applyFont="1" applyFill="1" applyBorder="1" applyAlignment="1" applyProtection="0">
      <alignment horizontal="left" vertical="top" wrapText="1"/>
    </xf>
    <xf numFmtId="0" fontId="36" fillId="37" borderId="35" applyNumberFormat="0" applyFont="1" applyFill="1" applyBorder="1" applyAlignment="1" applyProtection="0">
      <alignment horizontal="left" vertical="top" wrapText="1"/>
    </xf>
    <xf numFmtId="0" fontId="37" fillId="38" borderId="36" applyNumberFormat="0" applyFont="1" applyFill="1" applyBorder="1" applyAlignment="1" applyProtection="0">
      <alignment horizontal="center" vertical="top" wrapText="1"/>
    </xf>
    <xf numFmtId="0" fontId="38" fillId="39" borderId="37" applyNumberFormat="0" applyFont="1" applyFill="1" applyBorder="1" applyAlignment="1" applyProtection="0">
      <alignment horizontal="right" vertical="top" wrapText="1"/>
    </xf>
    <xf numFmtId="112" fontId="39" fillId="40" borderId="38" applyNumberFormat="1" applyFont="1" applyFill="1" applyBorder="1" applyAlignment="1" applyProtection="0">
      <alignment horizontal="right" vertical="top" wrapText="1"/>
    </xf>
    <xf numFmtId="113" fontId="40" fillId="41" borderId="39" applyNumberFormat="1" applyFont="1" applyFill="1" applyBorder="1" applyAlignment="1" applyProtection="0">
      <alignment horizontal="right" vertical="top" wrapText="1"/>
    </xf>
    <xf numFmtId="114" fontId="41" fillId="42" borderId="40" applyNumberFormat="1" applyFont="1" applyFill="1" applyBorder="1" applyAlignment="1" applyProtection="0">
      <alignment horizontal="right" vertical="top" wrapText="1"/>
    </xf>
    <xf numFmtId="115" fontId="42" fillId="43" borderId="41" applyNumberFormat="1" applyFont="1" applyFill="1" applyBorder="1" applyAlignment="1" applyProtection="0">
      <alignment horizontal="right" vertical="top" wrapText="1"/>
    </xf>
    <xf numFmtId="0" fontId="43" fillId="44" borderId="42" applyNumberFormat="0" applyFont="1" applyFill="1" applyBorder="1" applyAlignment="1" applyProtection="0">
      <alignment horizontal="left" vertical="top" wrapText="1"/>
    </xf>
    <xf numFmtId="0" fontId="44" fillId="45" borderId="43" applyNumberFormat="0" applyFont="1" applyFill="1" applyBorder="1" applyAlignment="1" applyProtection="0">
      <alignment horizontal="center" vertical="top" wrapText="1"/>
    </xf>
    <xf numFmtId="0" fontId="45" fillId="46" borderId="44" applyNumberFormat="0" applyFont="1" applyFill="1" applyBorder="1" applyAlignment="1" applyProtection="0">
      <alignment horizontal="right" vertical="top" wrapText="1"/>
    </xf>
    <xf numFmtId="116" fontId="46" fillId="47" borderId="45" applyNumberFormat="1" applyFont="1" applyFill="1" applyBorder="1" applyAlignment="1" applyProtection="0">
      <alignment horizontal="right" vertical="top" wrapText="1"/>
    </xf>
    <xf numFmtId="117" fontId="47" fillId="48" borderId="46" applyNumberFormat="1" applyFont="1" applyFill="1" applyBorder="1" applyAlignment="1" applyProtection="0">
      <alignment horizontal="right" vertical="top" wrapText="1"/>
    </xf>
    <xf numFmtId="118" fontId="48" fillId="49" borderId="47" applyNumberFormat="1" applyFont="1" applyFill="1" applyBorder="1" applyAlignment="1" applyProtection="0">
      <alignment horizontal="right" vertical="top" wrapText="1"/>
    </xf>
    <xf numFmtId="119" fontId="49" fillId="50" borderId="48" applyNumberFormat="1" applyFont="1" applyFill="1" applyBorder="1" applyAlignment="1" applyProtection="0">
      <alignment horizontal="right" vertical="top" wrapText="1"/>
    </xf>
    <xf numFmtId="0" fontId="50" fillId="51" borderId="49" applyNumberFormat="0" applyFont="1" applyFill="1" applyBorder="1" applyAlignment="1" applyProtection="0">
      <alignment horizontal="right" vertical="top" wrapText="1"/>
    </xf>
    <xf numFmtId="0" fontId="51" fillId="52" borderId="50" applyNumberFormat="0" applyFont="1" applyFill="1" applyBorder="1" applyAlignment="1" applyProtection="0">
      <alignment horizontal="left" vertical="top" wrapText="1"/>
    </xf>
    <xf numFmtId="0" fontId="52" fillId="53" borderId="51" applyNumberFormat="0" applyFont="1" applyFill="1" applyBorder="1" applyAlignment="1" applyProtection="0">
      <alignment horizontal="center" vertical="top" wrapText="1"/>
    </xf>
    <xf numFmtId="0" fontId="53" fillId="54" borderId="52" applyNumberFormat="0" applyFont="1" applyFill="1" applyBorder="1" applyAlignment="1" applyProtection="0">
      <alignment horizontal="right" vertical="top" wrapText="1"/>
    </xf>
    <xf numFmtId="0" fontId="54" fillId="55" borderId="0" applyNumberFormat="0" applyFont="1" applyFill="1" applyBorder="0" applyAlignment="1" applyProtection="0">
      <alignment horizontal="left" vertical="top" wrapText="1"/>
    </xf>
    <xf numFmtId="0" fontId="55" fillId="56" borderId="0" applyNumberFormat="0" applyFont="1" applyFill="1" applyBorder="0" applyAlignment="1" applyProtection="0">
      <alignment horizontal="center" vertical="top" wrapText="1"/>
    </xf>
    <xf numFmtId="0" fontId="56" fillId="57" borderId="0" applyNumberFormat="0" applyFont="1" applyFill="1" applyBorder="0" applyAlignment="1" applyProtection="0">
      <alignment horizontal="right" vertical="top" wrapText="1"/>
    </xf>
    <xf numFmtId="120" fontId="57" fillId="58" borderId="0" applyNumberFormat="1" applyFont="1" applyFill="1" applyBorder="0" applyAlignment="1" applyProtection="0">
      <alignment horizontal="right" vertical="top" wrapText="1"/>
    </xf>
    <xf numFmtId="121" fontId="58" fillId="59" borderId="0" applyNumberFormat="1" applyFont="1" applyFill="1" applyBorder="0" applyAlignment="1" applyProtection="0">
      <alignment horizontal="right" vertical="top" wrapText="1"/>
    </xf>
    <xf numFmtId="122" fontId="59" fillId="60" borderId="0" applyNumberFormat="1" applyFont="1" applyFill="1" applyBorder="0" applyAlignment="1" applyProtection="0">
      <alignment horizontal="left" vertical="top" wrapText="1"/>
    </xf>
    <xf numFmtId="123" fontId="60" fillId="61" borderId="0" applyNumberFormat="1" applyFont="1" applyFill="1" applyBorder="0" applyAlignment="1" applyProtection="0">
      <alignment horizontal="left" vertical="top" wrapText="1"/>
    </xf>
    <xf numFmtId="124" fontId="61" fillId="62" borderId="0" applyNumberFormat="1" applyFont="1" applyFill="1" applyBorder="0" applyAlignment="1" applyProtection="0">
      <alignment horizontal="right" vertical="top" wrapText="1"/>
    </xf>
    <xf numFmtId="125" fontId="62" fillId="63" borderId="0" applyNumberFormat="1" applyFont="1" applyFill="1" applyBorder="0" applyAlignment="1" applyProtection="0">
      <alignment horizontal="right" vertical="top" wrapText="1"/>
    </xf>
    <xf numFmtId="0" fontId="63" fillId="64" borderId="0" applyNumberFormat="0" applyFont="1" applyFill="1" applyBorder="0" applyAlignment="1" applyProtection="0">
      <alignment horizontal="left" vertical="top" wrapText="1"/>
    </xf>
    <xf numFmtId="0" fontId="64" fillId="65" borderId="0" applyNumberFormat="0" applyFont="1" applyFill="1" applyBorder="0" applyAlignment="1" applyProtection="0">
      <alignment horizontal="center" vertical="top" wrapText="1"/>
    </xf>
    <xf numFmtId="0" fontId="65" fillId="66" borderId="0" applyNumberFormat="0" applyFont="1" applyFill="1" applyBorder="0" applyAlignment="1" applyProtection="0">
      <alignment horizontal="right" vertical="top" wrapText="1"/>
    </xf>
    <xf numFmtId="126" fontId="66" fillId="67" borderId="0" applyNumberFormat="1" applyFont="1" applyFill="1" applyBorder="0" applyAlignment="1" applyProtection="0">
      <alignment horizontal="right" vertical="top" wrapText="1"/>
    </xf>
    <xf numFmtId="0" fontId="67" fillId="68" borderId="53" applyNumberFormat="0" applyFont="1" applyFill="1" applyBorder="1" applyAlignment="1" applyProtection="0">
      <alignment horizontal="left" vertical="top" wrapText="1"/>
    </xf>
    <xf numFmtId="0" fontId="68" fillId="69" borderId="54" applyNumberFormat="0" applyFont="1" applyFill="1" applyBorder="1" applyAlignment="1" applyProtection="0">
      <alignment horizontal="center" vertical="top" wrapText="1"/>
    </xf>
    <xf numFmtId="0" fontId="69" fillId="70" borderId="55" applyNumberFormat="0" applyFont="1" applyFill="1" applyBorder="1" applyAlignment="1" applyProtection="0">
      <alignment horizontal="right" vertical="top" wrapText="1"/>
    </xf>
    <xf numFmtId="0" fontId="70" fillId="71" borderId="56" applyNumberFormat="0" applyFont="1" applyFill="1" applyBorder="1" applyAlignment="1" applyProtection="0">
      <alignment horizontal="right" vertical="top" wrapText="1"/>
    </xf>
    <xf numFmtId="0" fontId="71" fillId="72" borderId="57" applyNumberFormat="0" applyFont="1" applyFill="1" applyBorder="1" applyAlignment="1" applyProtection="0">
      <alignment horizontal="right" vertical="top" wrapText="1"/>
    </xf>
    <xf numFmtId="0" fontId="72" fillId="73" borderId="58" applyNumberFormat="0" applyFont="1" applyFill="1" applyBorder="1" applyAlignment="1" applyProtection="0">
      <alignment horizontal="right" vertical="top" wrapText="1"/>
    </xf>
    <xf numFmtId="0" fontId="73" fillId="74" borderId="59" applyNumberFormat="0" applyFont="1" applyFill="1" applyBorder="1" applyAlignment="1" applyProtection="0">
      <alignment horizontal="right" vertical="top" wrapText="1"/>
    </xf>
    <xf numFmtId="0" fontId="74" fillId="75" borderId="0" applyNumberFormat="0" applyFont="1" applyFill="1" applyBorder="0" applyAlignment="1" applyProtection="0">
      <alignment horizontal="center" wrapText="1"/>
    </xf>
  </cellXfs>
  <cellStyles count="1">
    <cellStyle name="Normal" xfId="0"/>
  </cellStyles>
  <dxfs count="0"/>
  <tableStyles defaultTableStyle="TableStyleMedium9" defaultPivotStyle="PivotStyleLight16" count="0"/>
</styleSheet>
</file>

<file path=xl/_rels/workbook.xml.rels><?xml version="1.0" encoding="UTF-8"?><Relationships xmlns="http://schemas.openxmlformats.org/package/2006/relationships"><Relationship Target="worksheets/sheet1.xml" Type="http://schemas.openxmlformats.org/officeDocument/2006/relationships/worksheet" Id="rId1"/><Relationship Target="styles.xml" Type="http://schemas.openxmlformats.org/officeDocument/2006/relationships/styles" Id="rId2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3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14450"/>
    <xdr:pic>
      <xdr:nvPicPr>
        <xdr:cNvPr id="2" name="" descr=""/>
        <xdr:cNvPicPr>
          <a:picLocks noSelect="1" noChangeAspect="1" noMove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4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pageSetUpPr fitToPage="1"/>
  </sheetPr>
  <dimension ref="A1:A41"/>
  <sheetViews>
    <sheetView defaultGridColor="1" rightToLeft="0" showFormulas="0" showGridLines="1" showRowColHeaders="1" showRuler="1" showWhiteSpace="0" showZeros="1" tabSelected="0" windowProtection="0" showOutlineSymbols="1" zoomScaleSheetLayoutView="0" zoomScalePageLayoutView="0" zoomScaleNormal="0" workbookViewId="0" zoomScale="100"/>
  </sheetViews>
  <sheetFormatPr baseColWidth="8" defaultRowHeight="18"/>
  <cols>
    <col width="10" min="1" max="1" bestFit="1" customWidth="1"/>
    <col width="10" min="2" max="2" bestFit="1" customWidth="1"/>
    <col width="10" min="3" max="3" bestFit="1" customWidth="1"/>
    <col width="60" min="4" max="4" bestFit="1" customWidth="1"/>
    <col width="30" min="5" max="5" bestFit="1" customWidth="1"/>
    <col width="5" min="6" max="6" bestFit="1" customWidth="1"/>
    <col width="10" min="7" max="7" bestFit="1" customWidth="1"/>
    <col width="10" min="8" max="8" bestFit="1" customWidth="1"/>
    <col width="10" min="9" max="9" bestFit="1" customWidth="1"/>
    <col width="10" min="10" max="10" bestFit="1" customWidth="1"/>
    <col width="10" min="11" max="11" bestFit="1" customWidth="1"/>
    <col width="10" min="12" max="12" bestFit="1" customWidth="1"/>
    <col width="10" min="13" max="13" bestFit="1" customWidth="1"/>
  </cols>
  <sheetData>
    <row r="1">
      <c r="A1" s="3"/>
      <c r="B1" s="3"/>
      <c r="C1" s="3"/>
      <c r="D1" s="3" t="inlineStr">
        <is>
          <t>Obra</t>
        </is>
      </c>
      <c r="E1" s="3" t="inlineStr">
        <is>
          <t>Bancos</t>
        </is>
      </c>
      <c r="F1" s="3" t="inlineStr">
        <is>
          <t>B.D.I.</t>
        </is>
      </c>
      <c r="G1" s="3"/>
      <c r="H1" s="3"/>
      <c r="I1" s="3" t="inlineStr">
        <is>
          <t>Encargos Sociais</t>
        </is>
      </c>
      <c r="J1" s="3"/>
      <c r="K1" s="3"/>
      <c r="L1" s="3"/>
      <c r="M1" s="3"/>
    </row>
    <row customHeight="1" ht="80" r="2">
      <c r="A2" s="56"/>
      <c r="B2" s="56"/>
      <c r="C2" s="56"/>
      <c r="D2" s="56" t="inlineStr">
        <is>
          <t>Rua dos Aimorés</t>
        </is>
      </c>
      <c r="E2" s="56" t="inlineStr">
        <is>
          <t>SINAPI - 04/2025 - Rio Grande do Sul
SBC - 05/2025 - Rio Grande do Sul
SICRO3 - 01/2025 - Rio Grande do Sul
ORSE - 02/2025 - Sergipe
CPOS/CDHU - 04/2025 - São Paulo
AGETOP CIVIL - 02/2025 - Goiás
AGETOP RODOVIARIA - 02/2025 - Goiás
EMOP - 04/2025 - Rio de Janeiro
</t>
        </is>
      </c>
      <c r="F2" s="56" t="inlineStr">
        <is>
          <t>22,67%</t>
        </is>
      </c>
      <c r="G2" s="56"/>
      <c r="H2" s="56"/>
      <c r="I2" s="56" t="inlineStr">
        <is>
          <t>Não Desonerado: embutido nos preços unitário dos insumos de mão de obra, de acordo com as bases.</t>
        </is>
      </c>
      <c r="J2" s="56"/>
      <c r="K2" s="56"/>
      <c r="L2" s="56"/>
      <c r="M2" s="56"/>
    </row>
    <row r="3">
      <c r="A3" s="4" t="inlineStr">
        <is>
          <t>Planilha Orçamentária Sintética Com Valor da Mão de Obra</t>
        </is>
      </c>
    </row>
    <row customHeight="1" ht="15" r="4">
      <c r="A4" s="5" t="inlineStr">
        <is>
          <t>Item</t>
        </is>
      </c>
      <c r="B4" s="8" t="inlineStr">
        <is>
          <t>Código</t>
        </is>
      </c>
      <c r="C4" s="5" t="inlineStr">
        <is>
          <t>Banco</t>
        </is>
      </c>
      <c r="D4" s="5" t="inlineStr">
        <is>
          <t>Descrição</t>
        </is>
      </c>
      <c r="E4" s="5" t="inlineStr">
        <is>
          <t>Tipo</t>
        </is>
      </c>
      <c r="F4" s="6" t="inlineStr">
        <is>
          <t>Und</t>
        </is>
      </c>
      <c r="G4" s="8" t="inlineStr">
        <is>
          <t>Quant.</t>
        </is>
      </c>
      <c r="H4" s="8" t="inlineStr">
        <is>
          <t>Valor Unit</t>
        </is>
      </c>
      <c r="I4" s="8" t="inlineStr">
        <is>
          <t>Valor Unit com BDI</t>
        </is>
      </c>
      <c r="J4" s="6" t="inlineStr">
        <is>
          <t>Mão de Obra</t>
        </is>
      </c>
      <c r="K4" s="8"/>
      <c r="L4" s="8" t="inlineStr">
        <is>
          <t>Total</t>
        </is>
      </c>
      <c r="M4" s="8" t="inlineStr">
        <is>
          <t>Peso (%)</t>
        </is>
      </c>
    </row>
    <row customHeight="1" ht="15" r="5">
      <c r="A5" s="8"/>
      <c r="B5" s="8"/>
      <c r="C5" s="8"/>
      <c r="D5" s="8"/>
      <c r="E5" s="8"/>
      <c r="F5" s="8"/>
      <c r="G5" s="8"/>
      <c r="H5" s="8"/>
      <c r="I5" s="8"/>
      <c r="J5" s="8" t="inlineStr">
        <is>
          <t>Valor</t>
        </is>
      </c>
      <c r="K5" s="8" t="inlineStr">
        <is>
          <t>%</t>
        </is>
      </c>
      <c r="L5" s="8"/>
      <c r="M5" s="8"/>
    </row>
    <row customHeight="1" ht="24" r="6">
      <c r="A6" s="9" t="inlineStr">
        <is>
          <t> 1 </t>
        </is>
      </c>
      <c r="B6" s="9"/>
      <c r="C6" s="9"/>
      <c r="D6" s="9" t="inlineStr">
        <is>
          <t>Serviços iniciais</t>
        </is>
      </c>
      <c r="E6" s="9"/>
      <c r="F6" s="9"/>
      <c r="G6" s="11"/>
      <c r="H6" s="9"/>
      <c r="I6" s="9"/>
      <c r="J6" s="9"/>
      <c r="K6" s="9"/>
      <c r="L6" s="12" t="n">
        <v>9842.25</v>
      </c>
      <c r="M6" s="13" t="n">
        <v>0.02523468727076201</v>
      </c>
    </row>
    <row customHeight="1" ht="24" r="7">
      <c r="A7" s="17" t="inlineStr">
        <is>
          <t> 1.1 </t>
        </is>
      </c>
      <c r="B7" s="19" t="inlineStr">
        <is>
          <t> ADM </t>
        </is>
      </c>
      <c r="C7" s="17" t="inlineStr">
        <is>
          <t>Próprio</t>
        </is>
      </c>
      <c r="D7" s="17" t="inlineStr">
        <is>
          <t>ADMINISTRAÇÃO LOCAL</t>
        </is>
      </c>
      <c r="E7" s="17" t="inlineStr">
        <is>
          <t>SERT - SERVIÇOS TÉCNICOS</t>
        </is>
      </c>
      <c r="F7" s="18" t="inlineStr">
        <is>
          <t>m²</t>
        </is>
      </c>
      <c r="G7" s="19" t="n">
        <v>3465.1</v>
      </c>
      <c r="H7" s="20" t="n">
        <v>1.52</v>
      </c>
      <c r="I7" s="20" t="n">
        <v>1.86</v>
      </c>
      <c r="J7" s="20" t="n">
        <v>6029.27</v>
      </c>
      <c r="K7" s="20" t="n">
        <v>93.55</v>
      </c>
      <c r="L7" s="20" t="str">
        <f>6445.08</f>
      </c>
      <c r="M7" s="21" t="n">
        <v>0.01652463392364986</v>
      </c>
    </row>
    <row customHeight="1" ht="24" r="8">
      <c r="A8" s="17" t="inlineStr">
        <is>
          <t> 1.2 </t>
        </is>
      </c>
      <c r="B8" s="19" t="inlineStr">
        <is>
          <t> 99064 </t>
        </is>
      </c>
      <c r="C8" s="17" t="inlineStr">
        <is>
          <t>SINAPI</t>
        </is>
      </c>
      <c r="D8" s="17" t="inlineStr">
        <is>
          <t>LOCAÇÃO DE PAVIMENTAÇÃO. AF_10/2018</t>
        </is>
      </c>
      <c r="E8" s="17" t="inlineStr">
        <is>
          <t>SERT - SERVIÇOS TÉCNICOS</t>
        </is>
      </c>
      <c r="F8" s="18" t="inlineStr">
        <is>
          <t>M</t>
        </is>
      </c>
      <c r="G8" s="19" t="n">
        <v>462.35</v>
      </c>
      <c r="H8" s="20" t="n">
        <v>0.66</v>
      </c>
      <c r="I8" s="20" t="n">
        <v>0.8</v>
      </c>
      <c r="J8" s="20" t="n">
        <v>314.4</v>
      </c>
      <c r="K8" s="20" t="n">
        <v>85.0</v>
      </c>
      <c r="L8" s="20" t="str">
        <f>369.88</f>
      </c>
      <c r="M8" s="21" t="n">
        <v>0.0009483406871101071</v>
      </c>
    </row>
    <row customHeight="1" ht="26" r="9">
      <c r="A9" s="17" t="inlineStr">
        <is>
          <t> 1.3 </t>
        </is>
      </c>
      <c r="B9" s="19" t="inlineStr">
        <is>
          <t> 98524 </t>
        </is>
      </c>
      <c r="C9" s="17" t="inlineStr">
        <is>
          <t>SINAPI</t>
        </is>
      </c>
      <c r="D9" s="17" t="inlineStr">
        <is>
          <t>LIMPEZA MANUAL DE VEGETAÇÃO EM TERRENO COM ENXADA. AF_03/2024</t>
        </is>
      </c>
      <c r="E9" s="17" t="inlineStr">
        <is>
          <t>URBA - URBANIZAÇÃO</t>
        </is>
      </c>
      <c r="F9" s="18" t="inlineStr">
        <is>
          <t>m²</t>
        </is>
      </c>
      <c r="G9" s="19" t="n">
        <v>80.0</v>
      </c>
      <c r="H9" s="20" t="n">
        <v>4.95</v>
      </c>
      <c r="I9" s="20" t="n">
        <v>6.07</v>
      </c>
      <c r="J9" s="20" t="n">
        <v>360.8</v>
      </c>
      <c r="K9" s="20" t="n">
        <v>74.3</v>
      </c>
      <c r="L9" s="20" t="str">
        <f>485.6</f>
      </c>
      <c r="M9" s="21" t="n">
        <v>0.0012450368705003462</v>
      </c>
    </row>
    <row customHeight="1" ht="39" r="10">
      <c r="A10" s="17" t="inlineStr">
        <is>
          <t> 1.4 </t>
        </is>
      </c>
      <c r="B10" s="19" t="inlineStr">
        <is>
          <t> 103689 </t>
        </is>
      </c>
      <c r="C10" s="17" t="inlineStr">
        <is>
          <t>SINAPI</t>
        </is>
      </c>
      <c r="D10" s="17" t="inlineStr">
        <is>
          <t>FORNECIMENTO E INSTALAÇÃO DE PLACA DE OBRA COM CHAPA GALVANIZADA E ESTRUTURA DE MADEIRA. AF_03/2022_PS</t>
        </is>
      </c>
      <c r="E10" s="17" t="inlineStr">
        <is>
          <t>PAVI - PAVIMENTAÇÃO</t>
        </is>
      </c>
      <c r="F10" s="18" t="inlineStr">
        <is>
          <t>m²</t>
        </is>
      </c>
      <c r="G10" s="19" t="n">
        <v>4.5</v>
      </c>
      <c r="H10" s="20" t="n">
        <v>460.44</v>
      </c>
      <c r="I10" s="20" t="n">
        <v>564.82</v>
      </c>
      <c r="J10" s="20" t="n">
        <v>178.83</v>
      </c>
      <c r="K10" s="20" t="n">
        <v>7.04</v>
      </c>
      <c r="L10" s="20" t="str">
        <f>2541.69</f>
      </c>
      <c r="M10" s="21" t="n">
        <v>0.006516675789501698</v>
      </c>
    </row>
    <row customHeight="1" ht="24" r="11">
      <c r="A11" s="9" t="inlineStr">
        <is>
          <t> 2 </t>
        </is>
      </c>
      <c r="B11" s="9"/>
      <c r="C11" s="9"/>
      <c r="D11" s="9" t="inlineStr">
        <is>
          <t>Pavimentação</t>
        </is>
      </c>
      <c r="E11" s="9"/>
      <c r="F11" s="9"/>
      <c r="G11" s="11"/>
      <c r="H11" s="9"/>
      <c r="I11" s="9"/>
      <c r="J11" s="9"/>
      <c r="K11" s="9"/>
      <c r="L11" s="12" t="n">
        <v>371635.76</v>
      </c>
      <c r="M11" s="13" t="n">
        <v>0.9528423055939409</v>
      </c>
    </row>
    <row customHeight="1" ht="26" r="12">
      <c r="A12" s="17" t="inlineStr">
        <is>
          <t> 2.1 </t>
        </is>
      </c>
      <c r="B12" s="19" t="inlineStr">
        <is>
          <t> 96402 </t>
        </is>
      </c>
      <c r="C12" s="17" t="inlineStr">
        <is>
          <t>Próprio</t>
        </is>
      </c>
      <c r="D12" s="17" t="inlineStr">
        <is>
          <t>EXECUÇÃO DE PINTURA DE LIGAÇÃO COM EMULSÃO ASFÁLTICA RR-2C.</t>
        </is>
      </c>
      <c r="E12" s="17" t="inlineStr">
        <is>
          <t>PAVI - PAVIMENTAÇÃO</t>
        </is>
      </c>
      <c r="F12" s="18" t="inlineStr">
        <is>
          <t>m²</t>
        </is>
      </c>
      <c r="G12" s="19" t="n">
        <v>3465.1</v>
      </c>
      <c r="H12" s="20" t="n">
        <v>1.09</v>
      </c>
      <c r="I12" s="20" t="n">
        <v>1.33</v>
      </c>
      <c r="J12" s="20" t="n">
        <v>1593.95</v>
      </c>
      <c r="K12" s="20" t="n">
        <v>34.59</v>
      </c>
      <c r="L12" s="20" t="str">
        <f>4608.58</f>
      </c>
      <c r="M12" s="21" t="n">
        <v>0.011816004984865085</v>
      </c>
    </row>
    <row customHeight="1" ht="26" r="13">
      <c r="A13" s="45" t="inlineStr">
        <is>
          <t> 2.2 </t>
        </is>
      </c>
      <c r="B13" s="47" t="inlineStr">
        <is>
          <t> RR-2C JUL/24 </t>
        </is>
      </c>
      <c r="C13" s="45" t="inlineStr">
        <is>
          <t>Próprio</t>
        </is>
      </c>
      <c r="D13" s="45" t="inlineStr">
        <is>
          <t>EMULSÕES ASFÁLTICAS RR-2C (ACRESCIDO DE ICMS + PIS + COFINS)</t>
        </is>
      </c>
      <c r="E13" s="45" t="inlineStr">
        <is>
          <t>Material</t>
        </is>
      </c>
      <c r="F13" s="46" t="inlineStr">
        <is>
          <t>KG</t>
        </is>
      </c>
      <c r="G13" s="47" t="n">
        <v>1559.3</v>
      </c>
      <c r="H13" s="48" t="n">
        <v>3.45</v>
      </c>
      <c r="I13" s="48" t="n">
        <v>4.23</v>
      </c>
      <c r="J13" s="48" t="n">
        <v>0.0</v>
      </c>
      <c r="K13" s="48" t="n">
        <v>0.0</v>
      </c>
      <c r="L13" s="48" t="str">
        <f>6595.83</f>
      </c>
      <c r="M13" s="49" t="n">
        <v>0.016911144031203248</v>
      </c>
    </row>
    <row customHeight="1" ht="39" r="14">
      <c r="A14" s="17" t="inlineStr">
        <is>
          <t> 2.3 </t>
        </is>
      </c>
      <c r="B14" s="19" t="inlineStr">
        <is>
          <t> 102330 </t>
        </is>
      </c>
      <c r="C14" s="17" t="inlineStr">
        <is>
          <t>SINAPI</t>
        </is>
      </c>
      <c r="D14" s="17" t="inlineStr">
        <is>
          <t>TRANSPORTE COM CAMINHÃO TANQUE DE TRANSPORTE DE MATERIAL ASFÁLTICO DE 30000 L, EM VIA URBANA PAVIMENTADA, DMT ATÉ 30KM (UNIDADE: TXKM). AF_07/2020</t>
        </is>
      </c>
      <c r="E14" s="17" t="inlineStr">
        <is>
          <t>TRAN - TRANSPORTES, CARGAS E DESCARGAS</t>
        </is>
      </c>
      <c r="F14" s="18" t="inlineStr">
        <is>
          <t>TXKM</t>
        </is>
      </c>
      <c r="G14" s="19" t="n">
        <v>46.78</v>
      </c>
      <c r="H14" s="20" t="n">
        <v>1.52</v>
      </c>
      <c r="I14" s="20" t="n">
        <v>1.86</v>
      </c>
      <c r="J14" s="20" t="n">
        <v>5.15</v>
      </c>
      <c r="K14" s="20" t="n">
        <v>5.91</v>
      </c>
      <c r="L14" s="20" t="str">
        <f>87.01</f>
      </c>
      <c r="M14" s="21" t="n">
        <v>0.0002230861987278318</v>
      </c>
    </row>
    <row customHeight="1" ht="52" r="15">
      <c r="A15" s="17" t="inlineStr">
        <is>
          <t> 2.4 </t>
        </is>
      </c>
      <c r="B15" s="19" t="inlineStr">
        <is>
          <t> 102331 </t>
        </is>
      </c>
      <c r="C15" s="17" t="inlineStr">
        <is>
          <t>SINAPI</t>
        </is>
      </c>
      <c r="D15" s="17" t="inlineStr">
        <is>
          <t>TRANSPORTE COM CAMINHÃO TANQUE DE TRANSPORTE DE MATERIAL ASFÁLTICO DE 30000 L, EM VIA URBANA PAVIMENTADA, ADICIONAL PARA DMT EXCEDENTE A 30 KM (UNIDADE: TXKM). AF_07/2020</t>
        </is>
      </c>
      <c r="E15" s="17" t="inlineStr">
        <is>
          <t>TRAN - TRANSPORTES, CARGAS E DESCARGAS</t>
        </is>
      </c>
      <c r="F15" s="18" t="inlineStr">
        <is>
          <t>TXKM</t>
        </is>
      </c>
      <c r="G15" s="19" t="n">
        <v>229.22</v>
      </c>
      <c r="H15" s="20" t="n">
        <v>0.6</v>
      </c>
      <c r="I15" s="20" t="n">
        <v>0.73</v>
      </c>
      <c r="J15" s="20" t="n">
        <v>9.17</v>
      </c>
      <c r="K15" s="20" t="n">
        <v>5.48</v>
      </c>
      <c r="L15" s="20" t="str">
        <f>167.33</f>
      </c>
      <c r="M15" s="21" t="n">
        <v>0.00042901980959807027</v>
      </c>
    </row>
    <row customHeight="1" ht="26" r="16">
      <c r="A16" s="17" t="inlineStr">
        <is>
          <t> 2.5 </t>
        </is>
      </c>
      <c r="B16" s="19" t="inlineStr">
        <is>
          <t> SICRO - REAJUST </t>
        </is>
      </c>
      <c r="C16" s="17" t="inlineStr">
        <is>
          <t>Próprio</t>
        </is>
      </c>
      <c r="D16" s="17" t="inlineStr">
        <is>
          <t>CONCRETO ASFÁLTICO - FAIXA A DAER - AREIA E BRITA COMERCIAIS. CÓPIA DA SICRO FAIXA C 4011463.</t>
        </is>
      </c>
      <c r="E16" s="17" t="inlineStr">
        <is>
          <t>URBA - URBANIZAÇÃO</t>
        </is>
      </c>
      <c r="F16" s="18" t="inlineStr">
        <is>
          <t>t</t>
        </is>
      </c>
      <c r="G16" s="19" t="n">
        <v>332.65</v>
      </c>
      <c r="H16" s="20" t="n">
        <v>199.19</v>
      </c>
      <c r="I16" s="20" t="n">
        <v>244.34</v>
      </c>
      <c r="J16" s="20" t="n">
        <v>1037.87</v>
      </c>
      <c r="K16" s="20" t="n">
        <v>1.28</v>
      </c>
      <c r="L16" s="20" t="str">
        <f>81279.7</f>
      </c>
      <c r="M16" s="21" t="n">
        <v>0.20839419959474256</v>
      </c>
    </row>
    <row customHeight="1" ht="39" r="17">
      <c r="A17" s="17" t="inlineStr">
        <is>
          <t> 2.6 </t>
        </is>
      </c>
      <c r="B17" s="19" t="inlineStr">
        <is>
          <t> 95878 </t>
        </is>
      </c>
      <c r="C17" s="17" t="inlineStr">
        <is>
          <t>SINAPI</t>
        </is>
      </c>
      <c r="D17" s="17" t="inlineStr">
        <is>
          <t>TRANSPORTE COM CAMINHÃO BASCULANTE DE 10 M³, EM VIA URBANA PAVIMENTADA, DMT ATÉ 30 KM (UNIDADE: TXKM). AF_07/2020</t>
        </is>
      </c>
      <c r="E17" s="17" t="inlineStr">
        <is>
          <t>TRAN - TRANSPORTES, CARGAS E DESCARGAS</t>
        </is>
      </c>
      <c r="F17" s="18" t="inlineStr">
        <is>
          <t>TXKM</t>
        </is>
      </c>
      <c r="G17" s="19" t="n">
        <v>6320.34</v>
      </c>
      <c r="H17" s="20" t="n">
        <v>1.77</v>
      </c>
      <c r="I17" s="20" t="n">
        <v>2.17</v>
      </c>
      <c r="J17" s="20" t="n">
        <v>1327.27</v>
      </c>
      <c r="K17" s="20" t="n">
        <v>9.68</v>
      </c>
      <c r="L17" s="20" t="str">
        <f>13715.13</f>
      </c>
      <c r="M17" s="21" t="n">
        <v>0.03516442037418742</v>
      </c>
    </row>
    <row customHeight="1" ht="26" r="18">
      <c r="A18" s="45" t="inlineStr">
        <is>
          <t> 2.7 </t>
        </is>
      </c>
      <c r="B18" s="47" t="inlineStr">
        <is>
          <t> CAP JUL/24 </t>
        </is>
      </c>
      <c r="C18" s="45" t="inlineStr">
        <is>
          <t>Próprio</t>
        </is>
      </c>
      <c r="D18" s="45" t="inlineStr">
        <is>
          <t>CIMENTO ASFÁLTICO CAP 50-70 (ACRESCIDO DE ICMS + PIS + COFINS)</t>
        </is>
      </c>
      <c r="E18" s="45" t="inlineStr">
        <is>
          <t>Material</t>
        </is>
      </c>
      <c r="F18" s="46" t="inlineStr">
        <is>
          <t>T</t>
        </is>
      </c>
      <c r="G18" s="47" t="n">
        <v>19.13</v>
      </c>
      <c r="H18" s="48" t="n">
        <v>4306.55</v>
      </c>
      <c r="I18" s="48" t="n">
        <v>5282.84</v>
      </c>
      <c r="J18" s="48" t="n">
        <v>0.0</v>
      </c>
      <c r="K18" s="48" t="n">
        <v>0.0</v>
      </c>
      <c r="L18" s="48" t="str">
        <f>101060.72</f>
      </c>
      <c r="M18" s="49" t="n">
        <v>0.2591110431616799</v>
      </c>
    </row>
    <row customHeight="1" ht="39" r="19">
      <c r="A19" s="17" t="inlineStr">
        <is>
          <t> 2.8 </t>
        </is>
      </c>
      <c r="B19" s="19" t="inlineStr">
        <is>
          <t> 102330 </t>
        </is>
      </c>
      <c r="C19" s="17" t="inlineStr">
        <is>
          <t>SINAPI</t>
        </is>
      </c>
      <c r="D19" s="17" t="inlineStr">
        <is>
          <t>TRANSPORTE COM CAMINHÃO TANQUE DE TRANSPORTE DE MATERIAL ASFÁLTICO DE 30000 L, EM VIA URBANA PAVIMENTADA, DMT ATÉ 30KM (UNIDADE: TXKM). AF_07/2020</t>
        </is>
      </c>
      <c r="E19" s="17" t="inlineStr">
        <is>
          <t>TRAN - TRANSPORTES, CARGAS E DESCARGAS</t>
        </is>
      </c>
      <c r="F19" s="18" t="inlineStr">
        <is>
          <t>TXKM</t>
        </is>
      </c>
      <c r="G19" s="19" t="n">
        <v>573.82</v>
      </c>
      <c r="H19" s="20" t="n">
        <v>1.52</v>
      </c>
      <c r="I19" s="20" t="n">
        <v>1.86</v>
      </c>
      <c r="J19" s="20" t="n">
        <v>63.12</v>
      </c>
      <c r="K19" s="20" t="n">
        <v>5.91</v>
      </c>
      <c r="L19" s="20" t="str">
        <f>1067.3</f>
      </c>
      <c r="M19" s="21" t="n">
        <v>0.002736465922333236</v>
      </c>
    </row>
    <row customHeight="1" ht="52" r="20">
      <c r="A20" s="17" t="inlineStr">
        <is>
          <t> 2.9 </t>
        </is>
      </c>
      <c r="B20" s="19" t="inlineStr">
        <is>
          <t> 102331 </t>
        </is>
      </c>
      <c r="C20" s="17" t="inlineStr">
        <is>
          <t>SINAPI</t>
        </is>
      </c>
      <c r="D20" s="17" t="inlineStr">
        <is>
          <t>TRANSPORTE COM CAMINHÃO TANQUE DE TRANSPORTE DE MATERIAL ASFÁLTICO DE 30000 L, EM VIA URBANA PAVIMENTADA, ADICIONAL PARA DMT EXCEDENTE A 30 KM (UNIDADE: TXKM). AF_07/2020</t>
        </is>
      </c>
      <c r="E20" s="17" t="inlineStr">
        <is>
          <t>TRAN - TRANSPORTES, CARGAS E DESCARGAS</t>
        </is>
      </c>
      <c r="F20" s="18" t="inlineStr">
        <is>
          <t>TXKM</t>
        </is>
      </c>
      <c r="G20" s="19" t="n">
        <v>7077.12</v>
      </c>
      <c r="H20" s="20" t="n">
        <v>0.6</v>
      </c>
      <c r="I20" s="20" t="n">
        <v>0.73</v>
      </c>
      <c r="J20" s="20" t="n">
        <v>283.08</v>
      </c>
      <c r="K20" s="20" t="n">
        <v>5.48</v>
      </c>
      <c r="L20" s="20" t="str">
        <f>5166.29</f>
      </c>
      <c r="M20" s="21" t="n">
        <v>0.013245925728371567</v>
      </c>
    </row>
    <row customHeight="1" ht="26" r="21">
      <c r="A21" s="17" t="inlineStr">
        <is>
          <t> 2.10 </t>
        </is>
      </c>
      <c r="B21" s="19" t="inlineStr">
        <is>
          <t> 96402 </t>
        </is>
      </c>
      <c r="C21" s="17" t="inlineStr">
        <is>
          <t>Próprio</t>
        </is>
      </c>
      <c r="D21" s="17" t="inlineStr">
        <is>
          <t>EXECUÇÃO DE PINTURA DE LIGAÇÃO COM EMULSÃO ASFÁLTICA RR-2C.</t>
        </is>
      </c>
      <c r="E21" s="17" t="inlineStr">
        <is>
          <t>PAVI - PAVIMENTAÇÃO</t>
        </is>
      </c>
      <c r="F21" s="18" t="inlineStr">
        <is>
          <t>m²</t>
        </is>
      </c>
      <c r="G21" s="19" t="n">
        <v>3304.0</v>
      </c>
      <c r="H21" s="20" t="n">
        <v>1.09</v>
      </c>
      <c r="I21" s="20" t="n">
        <v>1.33</v>
      </c>
      <c r="J21" s="20" t="n">
        <v>1519.84</v>
      </c>
      <c r="K21" s="20" t="n">
        <v>34.59</v>
      </c>
      <c r="L21" s="20" t="str">
        <f>4394.32</f>
      </c>
      <c r="M21" s="21" t="n">
        <v>0.011266660668816065</v>
      </c>
    </row>
    <row customHeight="1" ht="26" r="22">
      <c r="A22" s="45" t="inlineStr">
        <is>
          <t> 2.11 </t>
        </is>
      </c>
      <c r="B22" s="47" t="inlineStr">
        <is>
          <t> RR-2C JUL/24 </t>
        </is>
      </c>
      <c r="C22" s="45" t="inlineStr">
        <is>
          <t>Próprio</t>
        </is>
      </c>
      <c r="D22" s="45" t="inlineStr">
        <is>
          <t>EMULSÕES ASFÁLTICAS RR-2C (ACRESCIDO DE ICMS + PIS + COFINS)</t>
        </is>
      </c>
      <c r="E22" s="45" t="inlineStr">
        <is>
          <t>Material</t>
        </is>
      </c>
      <c r="F22" s="46" t="inlineStr">
        <is>
          <t>KG</t>
        </is>
      </c>
      <c r="G22" s="47" t="n">
        <v>1486.8</v>
      </c>
      <c r="H22" s="48" t="n">
        <v>3.45</v>
      </c>
      <c r="I22" s="48" t="n">
        <v>4.23</v>
      </c>
      <c r="J22" s="48" t="n">
        <v>0.0</v>
      </c>
      <c r="K22" s="48" t="n">
        <v>0.0</v>
      </c>
      <c r="L22" s="48" t="str">
        <f>6289.16</f>
      </c>
      <c r="M22" s="49" t="n">
        <v>0.01612486837824538</v>
      </c>
    </row>
    <row customHeight="1" ht="39" r="23">
      <c r="A23" s="17" t="inlineStr">
        <is>
          <t> 2.12 </t>
        </is>
      </c>
      <c r="B23" s="19" t="inlineStr">
        <is>
          <t> 102330 </t>
        </is>
      </c>
      <c r="C23" s="17" t="inlineStr">
        <is>
          <t>SINAPI</t>
        </is>
      </c>
      <c r="D23" s="17" t="inlineStr">
        <is>
          <t>TRANSPORTE COM CAMINHÃO TANQUE DE TRANSPORTE DE MATERIAL ASFÁLTICO DE 30000 L, EM VIA URBANA PAVIMENTADA, DMT ATÉ 30KM (UNIDADE: TXKM). AF_07/2020</t>
        </is>
      </c>
      <c r="E23" s="17" t="inlineStr">
        <is>
          <t>TRAN - TRANSPORTES, CARGAS E DESCARGAS</t>
        </is>
      </c>
      <c r="F23" s="18" t="inlineStr">
        <is>
          <t>TXKM</t>
        </is>
      </c>
      <c r="G23" s="19" t="n">
        <v>44.6</v>
      </c>
      <c r="H23" s="20" t="n">
        <v>1.52</v>
      </c>
      <c r="I23" s="20" t="n">
        <v>1.86</v>
      </c>
      <c r="J23" s="20" t="n">
        <v>4.91</v>
      </c>
      <c r="K23" s="20" t="n">
        <v>5.91</v>
      </c>
      <c r="L23" s="20" t="str">
        <f>82.95</f>
      </c>
      <c r="M23" s="21" t="n">
        <v>0.00021267670594728936</v>
      </c>
    </row>
    <row customHeight="1" ht="52" r="24">
      <c r="A24" s="17" t="inlineStr">
        <is>
          <t> 2.13 </t>
        </is>
      </c>
      <c r="B24" s="19" t="inlineStr">
        <is>
          <t> 102331 </t>
        </is>
      </c>
      <c r="C24" s="17" t="inlineStr">
        <is>
          <t>SINAPI</t>
        </is>
      </c>
      <c r="D24" s="17" t="inlineStr">
        <is>
          <t>TRANSPORTE COM CAMINHÃO TANQUE DE TRANSPORTE DE MATERIAL ASFÁLTICO DE 30000 L, EM VIA URBANA PAVIMENTADA, ADICIONAL PARA DMT EXCEDENTE A 30 KM (UNIDADE: TXKM). AF_07/2020</t>
        </is>
      </c>
      <c r="E24" s="17" t="inlineStr">
        <is>
          <t>TRAN - TRANSPORTES, CARGAS E DESCARGAS</t>
        </is>
      </c>
      <c r="F24" s="18" t="inlineStr">
        <is>
          <t>TXKM</t>
        </is>
      </c>
      <c r="G24" s="19" t="n">
        <v>218.56</v>
      </c>
      <c r="H24" s="20" t="n">
        <v>0.6</v>
      </c>
      <c r="I24" s="20" t="n">
        <v>0.73</v>
      </c>
      <c r="J24" s="20" t="n">
        <v>8.74</v>
      </c>
      <c r="K24" s="20" t="n">
        <v>5.48</v>
      </c>
      <c r="L24" s="20" t="str">
        <f>159.54</f>
      </c>
      <c r="M24" s="21" t="n">
        <v>0.0004090469158147142</v>
      </c>
    </row>
    <row customHeight="1" ht="26" r="25">
      <c r="A25" s="17" t="inlineStr">
        <is>
          <t> 2.14 </t>
        </is>
      </c>
      <c r="B25" s="19" t="inlineStr">
        <is>
          <t> SICRO - REAJUST </t>
        </is>
      </c>
      <c r="C25" s="17" t="inlineStr">
        <is>
          <t>Próprio</t>
        </is>
      </c>
      <c r="D25" s="17" t="inlineStr">
        <is>
          <t>CONCRETO ASFÁLTICO - FAIXA A DAER - AREIA E BRITA COMERCIAIS. CÓPIA DA SICRO FAIXA C 4011463.</t>
        </is>
      </c>
      <c r="E25" s="17" t="inlineStr">
        <is>
          <t>URBA - URBANIZAÇÃO</t>
        </is>
      </c>
      <c r="F25" s="18" t="inlineStr">
        <is>
          <t>t</t>
        </is>
      </c>
      <c r="G25" s="19" t="n">
        <v>237.89</v>
      </c>
      <c r="H25" s="20" t="n">
        <v>199.19</v>
      </c>
      <c r="I25" s="20" t="n">
        <v>244.34</v>
      </c>
      <c r="J25" s="20" t="n">
        <v>742.22</v>
      </c>
      <c r="K25" s="20" t="n">
        <v>1.28</v>
      </c>
      <c r="L25" s="20" t="str">
        <f>58126.04</f>
      </c>
      <c r="M25" s="21" t="n">
        <v>0.1490301955028376</v>
      </c>
    </row>
    <row customHeight="1" ht="39" r="26">
      <c r="A26" s="17" t="inlineStr">
        <is>
          <t> 2.15 </t>
        </is>
      </c>
      <c r="B26" s="19" t="inlineStr">
        <is>
          <t> 95878 </t>
        </is>
      </c>
      <c r="C26" s="17" t="inlineStr">
        <is>
          <t>SINAPI</t>
        </is>
      </c>
      <c r="D26" s="17" t="inlineStr">
        <is>
          <t>TRANSPORTE COM CAMINHÃO BASCULANTE DE 10 M³, EM VIA URBANA PAVIMENTADA, DMT ATÉ 30 KM (UNIDADE: TXKM). AF_07/2020</t>
        </is>
      </c>
      <c r="E26" s="17" t="inlineStr">
        <is>
          <t>TRAN - TRANSPORTES, CARGAS E DESCARGAS</t>
        </is>
      </c>
      <c r="F26" s="18" t="inlineStr">
        <is>
          <t>TXKM</t>
        </is>
      </c>
      <c r="G26" s="19" t="n">
        <v>4519.87</v>
      </c>
      <c r="H26" s="20" t="n">
        <v>1.77</v>
      </c>
      <c r="I26" s="20" t="n">
        <v>2.17</v>
      </c>
      <c r="J26" s="20" t="n">
        <v>949.17</v>
      </c>
      <c r="K26" s="20" t="n">
        <v>9.68</v>
      </c>
      <c r="L26" s="20" t="str">
        <f>9808.11</f>
      </c>
      <c r="M26" s="21" t="n">
        <v>0.025147155230484247</v>
      </c>
    </row>
    <row customHeight="1" ht="26" r="27">
      <c r="A27" s="45" t="inlineStr">
        <is>
          <t> 2.16 </t>
        </is>
      </c>
      <c r="B27" s="47" t="inlineStr">
        <is>
          <t> CAP JUL/24 </t>
        </is>
      </c>
      <c r="C27" s="45" t="inlineStr">
        <is>
          <t>Próprio</t>
        </is>
      </c>
      <c r="D27" s="45" t="inlineStr">
        <is>
          <t>CIMENTO ASFÁLTICO CAP 50-70 (ACRESCIDO DE ICMS + PIS + COFINS)</t>
        </is>
      </c>
      <c r="E27" s="45" t="inlineStr">
        <is>
          <t>Material</t>
        </is>
      </c>
      <c r="F27" s="46" t="inlineStr">
        <is>
          <t>T</t>
        </is>
      </c>
      <c r="G27" s="47" t="n">
        <v>13.68</v>
      </c>
      <c r="H27" s="48" t="n">
        <v>4306.55</v>
      </c>
      <c r="I27" s="48" t="n">
        <v>5282.84</v>
      </c>
      <c r="J27" s="48" t="n">
        <v>0.0</v>
      </c>
      <c r="K27" s="48" t="n">
        <v>0.0</v>
      </c>
      <c r="L27" s="48" t="str">
        <f>72269.25</f>
      </c>
      <c r="M27" s="49" t="n">
        <v>0.18529217638675274</v>
      </c>
    </row>
    <row customHeight="1" ht="39" r="28">
      <c r="A28" s="17" t="inlineStr">
        <is>
          <t> 2.17 </t>
        </is>
      </c>
      <c r="B28" s="19" t="inlineStr">
        <is>
          <t> 102330 </t>
        </is>
      </c>
      <c r="C28" s="17" t="inlineStr">
        <is>
          <t>SINAPI</t>
        </is>
      </c>
      <c r="D28" s="17" t="inlineStr">
        <is>
          <t>TRANSPORTE COM CAMINHÃO TANQUE DE TRANSPORTE DE MATERIAL ASFÁLTICO DE 30000 L, EM VIA URBANA PAVIMENTADA, DMT ATÉ 30KM (UNIDADE: TXKM). AF_07/2020</t>
        </is>
      </c>
      <c r="E28" s="17" t="inlineStr">
        <is>
          <t>TRAN - TRANSPORTES, CARGAS E DESCARGAS</t>
        </is>
      </c>
      <c r="F28" s="18" t="inlineStr">
        <is>
          <t>TXKM</t>
        </is>
      </c>
      <c r="G28" s="19" t="n">
        <v>410.36</v>
      </c>
      <c r="H28" s="20" t="n">
        <v>1.52</v>
      </c>
      <c r="I28" s="20" t="n">
        <v>1.86</v>
      </c>
      <c r="J28" s="20" t="n">
        <v>45.14</v>
      </c>
      <c r="K28" s="20" t="n">
        <v>5.91</v>
      </c>
      <c r="L28" s="20" t="str">
        <f>763.26</f>
      </c>
      <c r="M28" s="21" t="n">
        <v>0.001956933364452418</v>
      </c>
    </row>
    <row customHeight="1" ht="52" r="29">
      <c r="A29" s="17" t="inlineStr">
        <is>
          <t> 2.18 </t>
        </is>
      </c>
      <c r="B29" s="19" t="inlineStr">
        <is>
          <t> 102331 </t>
        </is>
      </c>
      <c r="C29" s="17" t="inlineStr">
        <is>
          <t>SINAPI</t>
        </is>
      </c>
      <c r="D29" s="17" t="inlineStr">
        <is>
          <t>TRANSPORTE COM CAMINHÃO TANQUE DE TRANSPORTE DE MATERIAL ASFÁLTICO DE 30000 L, EM VIA URBANA PAVIMENTADA, ADICIONAL PARA DMT EXCEDENTE A 30 KM (UNIDADE: TXKM). AF_07/2020</t>
        </is>
      </c>
      <c r="E29" s="17" t="inlineStr">
        <is>
          <t>TRAN - TRANSPORTES, CARGAS E DESCARGAS</t>
        </is>
      </c>
      <c r="F29" s="18" t="inlineStr">
        <is>
          <t>TXKM</t>
        </is>
      </c>
      <c r="G29" s="19" t="n">
        <v>5061.07</v>
      </c>
      <c r="H29" s="20" t="n">
        <v>0.6</v>
      </c>
      <c r="I29" s="20" t="n">
        <v>0.73</v>
      </c>
      <c r="J29" s="20" t="n">
        <v>202.44</v>
      </c>
      <c r="K29" s="20" t="n">
        <v>5.48</v>
      </c>
      <c r="L29" s="20" t="str">
        <f>3694.58</f>
      </c>
      <c r="M29" s="21" t="n">
        <v>0.009472587152004055</v>
      </c>
    </row>
    <row customHeight="1" ht="52" r="30">
      <c r="A30" s="17" t="inlineStr">
        <is>
          <t> 2.19 </t>
        </is>
      </c>
      <c r="B30" s="19" t="inlineStr">
        <is>
          <t> 94273 </t>
        </is>
      </c>
      <c r="C30" s="17" t="inlineStr">
        <is>
          <t>SINAPI</t>
        </is>
      </c>
      <c r="D30" s="17" t="inlineStr">
        <is>
          <t>ASSENTAMENTO DE GUIA (MEIO-FIO) EM TRECHO RETO, CONFECCIONADA EM CONCRETO PRÉ-FABRICADO, DIMENSÕES 100X15X13X30 CM (COMPRIMENTO X BASE INFERIOR X BASE SUPERIOR X ALTURA). AF_01/2024</t>
        </is>
      </c>
      <c r="E30" s="17" t="inlineStr">
        <is>
          <t>DROP - DRENAGEM/OBRAS DE CONTENÇÃO / POÇOS DE VISITA E CAIXAS</t>
        </is>
      </c>
      <c r="F30" s="18" t="inlineStr">
        <is>
          <t>M</t>
        </is>
      </c>
      <c r="G30" s="19" t="n">
        <v>37.0</v>
      </c>
      <c r="H30" s="20" t="n">
        <v>50.69</v>
      </c>
      <c r="I30" s="20" t="n">
        <v>62.18</v>
      </c>
      <c r="J30" s="20" t="n">
        <v>420.69</v>
      </c>
      <c r="K30" s="20" t="n">
        <v>18.29</v>
      </c>
      <c r="L30" s="20" t="str">
        <f>2300.66</f>
      </c>
      <c r="M30" s="21" t="n">
        <v>0.005898695482877525</v>
      </c>
    </row>
    <row customHeight="1" ht="24" r="31">
      <c r="A31" s="9" t="inlineStr">
        <is>
          <t> 3 </t>
        </is>
      </c>
      <c r="B31" s="9"/>
      <c r="C31" s="9"/>
      <c r="D31" s="9" t="inlineStr">
        <is>
          <t>Sinalização</t>
        </is>
      </c>
      <c r="E31" s="9"/>
      <c r="F31" s="9"/>
      <c r="G31" s="11"/>
      <c r="H31" s="9"/>
      <c r="I31" s="9"/>
      <c r="J31" s="9"/>
      <c r="K31" s="9"/>
      <c r="L31" s="12" t="n">
        <v>8550.6</v>
      </c>
      <c r="M31" s="13" t="n">
        <v>0.021923007135297073</v>
      </c>
    </row>
    <row customHeight="1" ht="26" r="32">
      <c r="A32" s="17" t="inlineStr">
        <is>
          <t> 3.1 </t>
        </is>
      </c>
      <c r="B32" s="19" t="inlineStr">
        <is>
          <t> MF </t>
        </is>
      </c>
      <c r="C32" s="17" t="inlineStr">
        <is>
          <t>Próprio</t>
        </is>
      </c>
      <c r="D32" s="17" t="inlineStr">
        <is>
          <t>PINTURA DE MEIO-FIO COM TINTA A BASE DE RESINA ACRÍLICA.</t>
        </is>
      </c>
      <c r="E32" s="17" t="inlineStr">
        <is>
          <t>PINT - PINTURAS</t>
        </is>
      </c>
      <c r="F32" s="18" t="inlineStr">
        <is>
          <t>M</t>
        </is>
      </c>
      <c r="G32" s="19" t="n">
        <v>720.0</v>
      </c>
      <c r="H32" s="20" t="n">
        <v>3.9</v>
      </c>
      <c r="I32" s="20" t="n">
        <v>4.78</v>
      </c>
      <c r="J32" s="20" t="n">
        <v>943.2</v>
      </c>
      <c r="K32" s="20" t="n">
        <v>27.41</v>
      </c>
      <c r="L32" s="20" t="str">
        <f>3441.6</f>
      </c>
      <c r="M32" s="21" t="n">
        <v>0.008823968067368185</v>
      </c>
    </row>
    <row customHeight="1" ht="52" r="33">
      <c r="A33" s="17" t="inlineStr">
        <is>
          <t> 3.2 </t>
        </is>
      </c>
      <c r="B33" s="19" t="inlineStr">
        <is>
          <t> 102512 </t>
        </is>
      </c>
      <c r="C33" s="17" t="inlineStr">
        <is>
          <t>SINAPI</t>
        </is>
      </c>
      <c r="D33" s="17" t="inlineStr">
        <is>
          <t>PINTURA DE EIXO VIÁRIO SOBRE ASFALTO COM TINTA RETRORREFLETIVA A BASE DE RESINA ACRÍLICA COM MICROESFERAS DE VIDRO, E = 10 CM, APLICAÇÃO MECÂNICA COM DEMARCADORA AUTOPROPELIDA. AF_05/2021</t>
        </is>
      </c>
      <c r="E33" s="17" t="inlineStr">
        <is>
          <t>PINT - PINTURAS</t>
        </is>
      </c>
      <c r="F33" s="18" t="inlineStr">
        <is>
          <t>M</t>
        </is>
      </c>
      <c r="G33" s="19" t="n">
        <v>452.0</v>
      </c>
      <c r="H33" s="20" t="n">
        <v>6.5</v>
      </c>
      <c r="I33" s="20" t="n">
        <v>7.97</v>
      </c>
      <c r="J33" s="20" t="n">
        <v>1202.32</v>
      </c>
      <c r="K33" s="20" t="n">
        <v>33.38</v>
      </c>
      <c r="L33" s="20" t="str">
        <f>3602.44</f>
      </c>
      <c r="M33" s="21" t="n">
        <v>0.009236348072004257</v>
      </c>
    </row>
    <row customHeight="1" ht="39" r="34">
      <c r="A34" s="45" t="inlineStr">
        <is>
          <t> 3.3 </t>
        </is>
      </c>
      <c r="B34" s="47" t="inlineStr">
        <is>
          <t> 00021011 </t>
        </is>
      </c>
      <c r="C34" s="45" t="inlineStr">
        <is>
          <t>SINAPI</t>
        </is>
      </c>
      <c r="D34" s="45" t="inlineStr">
        <is>
          <t>TUBO ACO GALVANIZADO COM COSTURA, CLASSE LEVE, DN 32 MM (1 1/4"), E = 2,65 MM, *2,71* KG/M (NBR 5580)</t>
        </is>
      </c>
      <c r="E34" s="45" t="inlineStr">
        <is>
          <t>Material</t>
        </is>
      </c>
      <c r="F34" s="46" t="inlineStr">
        <is>
          <t>M</t>
        </is>
      </c>
      <c r="G34" s="47" t="n">
        <v>4.0</v>
      </c>
      <c r="H34" s="48" t="n">
        <v>46.58</v>
      </c>
      <c r="I34" s="48" t="n">
        <v>57.13</v>
      </c>
      <c r="J34" s="48" t="n">
        <v>0.0</v>
      </c>
      <c r="K34" s="48" t="n">
        <v>0.0</v>
      </c>
      <c r="L34" s="48" t="str">
        <f>228.52</f>
      </c>
      <c r="M34" s="49" t="n">
        <v>0.0005859057365048169</v>
      </c>
    </row>
    <row customHeight="1" ht="39" r="35">
      <c r="A35" s="17" t="inlineStr">
        <is>
          <t> 3.4 </t>
        </is>
      </c>
      <c r="B35" s="19" t="inlineStr">
        <is>
          <t> 5213444 </t>
        </is>
      </c>
      <c r="C35" s="17" t="inlineStr">
        <is>
          <t>SICRO3</t>
        </is>
      </c>
      <c r="D35" s="17" t="inlineStr">
        <is>
          <t>Placa de regulamentação em aço, R1 lado 0,248 m - película retrorrefletiva tipo I + SI - fornecimento e implantação</t>
        </is>
      </c>
      <c r="E35" s="17" t="inlineStr">
        <is>
          <t/>
        </is>
      </c>
      <c r="F35" s="18" t="inlineStr">
        <is>
          <t>un</t>
        </is>
      </c>
      <c r="G35" s="19" t="n">
        <v>4.0</v>
      </c>
      <c r="H35" s="20" t="n">
        <v>260.47</v>
      </c>
      <c r="I35" s="20" t="n">
        <v>319.51</v>
      </c>
      <c r="J35" s="20" t="n">
        <v>187.0</v>
      </c>
      <c r="K35" s="20" t="n">
        <v>14.63</v>
      </c>
      <c r="L35" s="20" t="str">
        <f>1278.04</f>
      </c>
      <c r="M35" s="21" t="n">
        <v>0.0032767852594198154</v>
      </c>
    </row>
    <row r="36">
      <c r="A36" s="66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</row>
    <row r="37">
      <c r="A37" s="58"/>
      <c r="B37" s="58"/>
      <c r="C37" s="58"/>
      <c r="D37" s="65"/>
      <c r="E37" s="58"/>
      <c r="F37" s="58"/>
      <c r="G37" s="58"/>
      <c r="H37" s="58"/>
      <c r="I37" s="56" t="inlineStr">
        <is>
          <t>Total sem BDI</t>
        </is>
      </c>
      <c r="J37" s="58"/>
      <c r="K37" s="59" t="n">
        <v>318094.47</v>
      </c>
      <c r="L37" s="58"/>
      <c r="M37" s="58"/>
    </row>
    <row r="38">
      <c r="A38" s="58"/>
      <c r="B38" s="58"/>
      <c r="C38" s="58"/>
      <c r="D38" s="65"/>
      <c r="E38" s="58"/>
      <c r="F38" s="58"/>
      <c r="G38" s="58"/>
      <c r="H38" s="58"/>
      <c r="I38" s="56" t="inlineStr">
        <is>
          <t>Total do BDI</t>
        </is>
      </c>
      <c r="J38" s="58"/>
      <c r="K38" s="59" t="n">
        <v>71934.14</v>
      </c>
      <c r="L38" s="58"/>
      <c r="M38" s="58"/>
    </row>
    <row r="39">
      <c r="A39" s="58"/>
      <c r="B39" s="58"/>
      <c r="C39" s="58"/>
      <c r="D39" s="65"/>
      <c r="E39" s="58"/>
      <c r="F39" s="58"/>
      <c r="G39" s="58"/>
      <c r="H39" s="58"/>
      <c r="I39" s="56" t="inlineStr">
        <is>
          <t>Total Geral</t>
        </is>
      </c>
      <c r="J39" s="58"/>
      <c r="K39" s="59" t="n">
        <v>390028.61</v>
      </c>
      <c r="L39" s="58"/>
      <c r="M39" s="58"/>
    </row>
    <row customHeight="1" ht="60" r="40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</row>
    <row customHeight="1" ht="70" r="41">
      <c r="A41" s="66" t="inlineStr">
        <is>
          <t>_______________________________________________________________
Leonardo Rocha Andrzejski
Setor de Engenharia</t>
        </is>
      </c>
    </row>
  </sheetData>
  <sheetCalcPr fullCalcOnLoad="1"/>
  <mergeCells count="27">
    <mergeCell ref="F1:H1"/>
    <mergeCell ref="I1:m1"/>
    <mergeCell ref="F2:H2"/>
    <mergeCell ref="I2:m2"/>
    <mergeCell ref="A3:m3"/>
    <mergeCell ref="A4:A5"/>
    <mergeCell ref="B4:B5"/>
    <mergeCell ref="C4:C5"/>
    <mergeCell ref="D4:D5"/>
    <mergeCell ref="E4:E5"/>
    <mergeCell ref="F4:F5"/>
    <mergeCell ref="G4:G5"/>
    <mergeCell ref="H4:H5"/>
    <mergeCell ref="J4:K4"/>
    <mergeCell ref="I4:I5"/>
    <mergeCell ref="L4:L5"/>
    <mergeCell ref="M4:M5"/>
    <mergeCell ref="A37:C37"/>
    <mergeCell ref="i37:j37"/>
    <mergeCell ref="k37:m37"/>
    <mergeCell ref="A38:C38"/>
    <mergeCell ref="i38:j38"/>
    <mergeCell ref="k38:m38"/>
    <mergeCell ref="A39:C39"/>
    <mergeCell ref="i39:j39"/>
    <mergeCell ref="k39:m39"/>
    <mergeCell ref="A41:m41"/>
  </mergeCells>
  <printOptions gridLines="0" headings="0" horizontalCentered="0" verticalCentered="0"/>
  <pageMargins left="0.5" right="0.5" top="1" bottom="1" header="0.5" footer="0.5"/>
  <pageSetup fitToHeight="0" fitToWidth="1" orientation="landscape" paperSize="9"/>
  <headerFooter differentFirst="0">
    <oddHeader>&amp;L &amp;CMunicípio de Ijuí - Pode Executivo
CNPJ: 90.738.196/0001-09 &amp;R</oddHeader>
    <oddFooter>&amp;L &amp;CRua Bnejamin Constant   - Centro - Ijuí / RS
55 3331 6100 /  &amp;R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2025-07-21T17:40:38Z</dcterms:created>
  <cp:revision>0</cp:revision>
</cp:coreProperties>
</file>